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84" windowWidth="15588" windowHeight="6876" activeTab="0"/>
  </bookViews>
  <sheets>
    <sheet name="Feuil3 (2)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<sst xmlns="http://schemas.openxmlformats.org/spreadsheetml/2006/main" count="25" uniqueCount="20">
  <si>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revenu imposable</t>
  </si>
  <si>
    <t>&lt;--à renseigner</t>
  </si>
  <si>
    <t>parts</t>
  </si>
  <si>
    <t>revenu brut évaluation</t>
  </si>
  <si>
    <t>projet moreau 0,9% csg en plus effet</t>
  </si>
  <si>
    <t>impôt droits simples avec abattement</t>
  </si>
  <si>
    <t>abattement fiscal situation présente</t>
  </si>
  <si>
    <t>revenu imposable apres abattement 10%</t>
  </si>
  <si>
    <t xml:space="preserve">quotient </t>
  </si>
  <si>
    <t>impot droits simples</t>
  </si>
  <si>
    <t>rapport moreau suppression abattement fiscal</t>
  </si>
  <si>
    <t>revenu imposable sans abattement 10%</t>
  </si>
  <si>
    <t xml:space="preserve">impôt droits simples sans abattement </t>
  </si>
  <si>
    <t>l'addition éventuelle</t>
  </si>
  <si>
    <t>Evaluer Les "pistes" du rapport Moreau pour les retraités</t>
  </si>
  <si>
    <t xml:space="preserve"> désindexation des pensions ?+hausse csg 0,9%? + suppression abattement 10 %???</t>
  </si>
  <si>
    <t>désindexation hypothese 1,5 % inflation effet</t>
  </si>
  <si>
    <t>suppression de l'abattement fiscal de 10% effet</t>
  </si>
  <si>
    <t>10 % brut</t>
  </si>
  <si>
    <t>10% net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</si>
</sst>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€&quot;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166" fontId="0" fillId="3" borderId="0" xfId="0" applyNumberFormat="1" applyFill="1" applyAlignment="1">
      <alignment/>
    </xf>
    <xf numFmtId="166" fontId="4" fillId="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" borderId="0" xfId="0" applyFont="1" applyFill="1" applyAlignment="1">
      <alignment/>
    </xf>
    <xf numFmtId="0" fontId="0" fillId="0" borderId="0" xfId="0" applyAlignment="1">
      <alignment horizontal="center"/>
    </xf>
    <xf numFmtId="166" fontId="3" fillId="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2" borderId="0" xfId="0" applyFont="1" applyFill="1" applyAlignment="1">
      <alignment/>
    </xf>
    <xf numFmtId="0" fontId="7" fillId="3" borderId="0" xfId="0" applyFont="1" applyFill="1" applyAlignment="1">
      <alignment/>
    </xf>
    <xf numFmtId="166" fontId="7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9" fontId="8" fillId="0" borderId="0" xfId="0" applyNumberFormat="1" applyFont="1" applyAlignment="1">
      <alignment/>
    </xf>
    <xf numFmtId="166" fontId="9" fillId="3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versailles.snes.edu/local/cache-vignettes/L180xH58/siteon0-d783b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1514475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0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tabSelected="1" workbookViewId="0" topLeftCell="A1">
      <selection activeCell="A9" sqref="A9"/>
    </sheetView>
  </sheetViews>
  <sheetFormatPr defaultColWidth="11.421875" defaultRowHeight="12.75"/>
  <cols>
    <col min="1" max="1" width="57.00390625" style="0" customWidth="1"/>
    <col min="2" max="2" width="18.28125" style="0" customWidth="1"/>
    <col min="3" max="3" width="16.7109375" style="0" customWidth="1"/>
  </cols>
  <sheetData>
    <row r="1" ht="65.25" customHeight="1"/>
    <row r="2" ht="24">
      <c r="A2" s="9" t="s">
        <v>14</v>
      </c>
    </row>
    <row r="3" ht="17.25">
      <c r="A3" s="13" t="s">
        <v>15</v>
      </c>
    </row>
    <row r="4" spans="1:3" ht="21">
      <c r="A4" s="10" t="s">
        <v>0</v>
      </c>
      <c r="B4" s="14">
        <v>48000</v>
      </c>
      <c r="C4" s="1" t="s">
        <v>1</v>
      </c>
    </row>
    <row r="5" spans="1:3" ht="21">
      <c r="A5" s="10" t="s">
        <v>2</v>
      </c>
      <c r="B5" s="14">
        <v>2</v>
      </c>
      <c r="C5" s="1" t="s">
        <v>1</v>
      </c>
    </row>
    <row r="6" spans="1:2" ht="15">
      <c r="A6" s="4" t="s">
        <v>3</v>
      </c>
      <c r="B6" s="8">
        <f>B4/0.958</f>
        <v>50104.3841336117</v>
      </c>
    </row>
    <row r="7" spans="1:2" ht="15">
      <c r="A7" s="4" t="s">
        <v>4</v>
      </c>
      <c r="B7" s="8">
        <f>B6*0.9%</f>
        <v>450.9394572025053</v>
      </c>
    </row>
    <row r="8" spans="1:2" ht="15">
      <c r="A8" s="4" t="s">
        <v>16</v>
      </c>
      <c r="B8" s="8">
        <f>B4*1.5%</f>
        <v>720</v>
      </c>
    </row>
    <row r="9" spans="1:2" ht="15">
      <c r="A9" s="4" t="s">
        <v>17</v>
      </c>
      <c r="B9" s="8">
        <f>B13-B12</f>
        <v>512.4000000000005</v>
      </c>
    </row>
    <row r="10" spans="1:2" ht="24">
      <c r="A10" s="11" t="s">
        <v>13</v>
      </c>
      <c r="B10" s="12">
        <f>SUM(B7:B9)</f>
        <v>1683.3394572025059</v>
      </c>
    </row>
    <row r="11" ht="21">
      <c r="B11" s="3"/>
    </row>
    <row r="12" spans="1:2" ht="21">
      <c r="A12" s="4" t="s">
        <v>5</v>
      </c>
      <c r="B12" s="3">
        <f>B23</f>
        <v>3529.34</v>
      </c>
    </row>
    <row r="13" spans="1:2" ht="21">
      <c r="A13" s="4" t="s">
        <v>12</v>
      </c>
      <c r="B13" s="3">
        <f>B35</f>
        <v>4041.7400000000007</v>
      </c>
    </row>
    <row r="14" ht="12.75">
      <c r="B14" s="2"/>
    </row>
    <row r="15" ht="12.75" hidden="1">
      <c r="B15" s="2"/>
    </row>
    <row r="16" ht="12.75" hidden="1">
      <c r="B16" s="2"/>
    </row>
    <row r="17" spans="1:2" ht="21" hidden="1">
      <c r="A17" s="5" t="s">
        <v>6</v>
      </c>
      <c r="B17" s="2"/>
    </row>
    <row r="18" spans="1:2" ht="21" hidden="1">
      <c r="A18" s="5" t="s">
        <v>18</v>
      </c>
      <c r="B18" s="16">
        <f>B4*0.1</f>
        <v>4800</v>
      </c>
    </row>
    <row r="19" spans="1:2" ht="20.25" hidden="1">
      <c r="A19" s="15" t="s">
        <v>19</v>
      </c>
      <c r="B19" s="17">
        <f>IF(B18&lt;3660,B18,3660)</f>
        <v>3660</v>
      </c>
    </row>
    <row r="20" spans="1:2" ht="12.75" hidden="1">
      <c r="A20" t="s">
        <v>7</v>
      </c>
      <c r="B20" s="18">
        <f>B4-B19</f>
        <v>44340</v>
      </c>
    </row>
    <row r="21" spans="1:2" ht="12.75" hidden="1">
      <c r="A21" t="s">
        <v>2</v>
      </c>
      <c r="B21">
        <f>B5</f>
        <v>2</v>
      </c>
    </row>
    <row r="22" spans="1:2" ht="12.75" hidden="1">
      <c r="A22" t="s">
        <v>8</v>
      </c>
      <c r="B22">
        <f>B20/B21</f>
        <v>22170</v>
      </c>
    </row>
    <row r="23" spans="1:2" ht="21" hidden="1">
      <c r="A23" t="s">
        <v>9</v>
      </c>
      <c r="B23" s="6">
        <f>B24</f>
        <v>3529.34</v>
      </c>
    </row>
    <row r="24" spans="2:4" ht="12.75" hidden="1">
      <c r="B24">
        <f>IF(B22&lt;C24,D24,B25)</f>
        <v>3529.34</v>
      </c>
      <c r="C24">
        <v>5963</v>
      </c>
      <c r="D24" s="7">
        <v>0</v>
      </c>
    </row>
    <row r="25" spans="2:4" ht="12.75" hidden="1">
      <c r="B25">
        <f>IF(B22&lt;C25,D25,B26)</f>
        <v>3529.34</v>
      </c>
      <c r="C25">
        <v>11896</v>
      </c>
      <c r="D25" s="7">
        <f>(B20*0.055)-(327.97*B21)</f>
        <v>1782.7599999999998</v>
      </c>
    </row>
    <row r="26" spans="2:4" ht="12.75" hidden="1">
      <c r="B26">
        <f>IF(B22&lt;C26,D26,B27)</f>
        <v>3529.34</v>
      </c>
      <c r="C26">
        <v>26420</v>
      </c>
      <c r="D26" s="7">
        <f>(B20*0.14)-(1339.13*B21)</f>
        <v>3529.34</v>
      </c>
    </row>
    <row r="27" spans="2:4" ht="12.75" hidden="1">
      <c r="B27">
        <f>IF(B22&lt;C27,D27,B28)</f>
        <v>2169.34</v>
      </c>
      <c r="C27">
        <v>70830</v>
      </c>
      <c r="D27" s="7">
        <f>(B20*0.3)-(5566.33*B21)</f>
        <v>2169.34</v>
      </c>
    </row>
    <row r="28" spans="2:4" ht="12.75" hidden="1">
      <c r="B28">
        <f>IF(B22&lt;C28,D28,B29)</f>
        <v>-8535.660000000003</v>
      </c>
      <c r="C28">
        <v>149999</v>
      </c>
      <c r="D28" s="7">
        <f>(B20*0.41)-(13357.53*B21)</f>
        <v>-8535.660000000003</v>
      </c>
    </row>
    <row r="29" spans="2:4" ht="12.75" hidden="1">
      <c r="B29">
        <f>D29</f>
        <v>-18762.260000000002</v>
      </c>
      <c r="D29" s="7">
        <f>(B20*0.45)-(19357.63*B21)</f>
        <v>-18762.260000000002</v>
      </c>
    </row>
    <row r="30" ht="12.75" hidden="1"/>
    <row r="31" spans="1:2" ht="21" hidden="1">
      <c r="A31" s="5" t="s">
        <v>10</v>
      </c>
      <c r="B31" s="2"/>
    </row>
    <row r="32" spans="1:2" ht="12.75" hidden="1">
      <c r="A32" t="s">
        <v>11</v>
      </c>
      <c r="B32">
        <f>B4</f>
        <v>48000</v>
      </c>
    </row>
    <row r="33" spans="1:2" ht="12.75" hidden="1">
      <c r="A33" t="s">
        <v>2</v>
      </c>
      <c r="B33">
        <f>B5</f>
        <v>2</v>
      </c>
    </row>
    <row r="34" spans="1:2" ht="12.75" hidden="1">
      <c r="A34" t="s">
        <v>8</v>
      </c>
      <c r="B34">
        <f>B32/B33</f>
        <v>24000</v>
      </c>
    </row>
    <row r="35" spans="1:2" ht="21" hidden="1">
      <c r="A35" t="s">
        <v>9</v>
      </c>
      <c r="B35" s="6">
        <f>B36</f>
        <v>4041.7400000000007</v>
      </c>
    </row>
    <row r="36" spans="2:4" ht="12.75" hidden="1">
      <c r="B36">
        <f>IF(B34&lt;C36,D36,B37)</f>
        <v>4041.7400000000007</v>
      </c>
      <c r="C36">
        <v>5963</v>
      </c>
      <c r="D36" s="7">
        <v>0</v>
      </c>
    </row>
    <row r="37" spans="2:4" ht="12.75" hidden="1">
      <c r="B37">
        <f>IF(B34&lt;C37,D37,B38)</f>
        <v>4041.7400000000007</v>
      </c>
      <c r="C37">
        <v>11896</v>
      </c>
      <c r="D37" s="7">
        <f>(B32*0.055)-(327.97*B33)</f>
        <v>1984.06</v>
      </c>
    </row>
    <row r="38" spans="2:4" ht="12.75" hidden="1">
      <c r="B38">
        <f>IF(B34&lt;C38,D38,B39)</f>
        <v>4041.7400000000007</v>
      </c>
      <c r="C38">
        <v>26420</v>
      </c>
      <c r="D38" s="7">
        <f>(B32*0.14)-(1339.13*B33)</f>
        <v>4041.7400000000007</v>
      </c>
    </row>
    <row r="39" spans="2:4" ht="12.75" hidden="1">
      <c r="B39">
        <f>IF(B34&lt;C39,D39,B40)</f>
        <v>3267.34</v>
      </c>
      <c r="C39">
        <v>70830</v>
      </c>
      <c r="D39" s="7">
        <f>(B32*0.3)-(5566.33*B33)</f>
        <v>3267.34</v>
      </c>
    </row>
    <row r="40" spans="2:4" ht="12.75" hidden="1">
      <c r="B40">
        <f>IF(B34&lt;C40,D40,B41)</f>
        <v>-7035.060000000001</v>
      </c>
      <c r="C40">
        <v>149999</v>
      </c>
      <c r="D40" s="7">
        <f>(B32*0.41)-(13357.53*B33)</f>
        <v>-7035.060000000001</v>
      </c>
    </row>
    <row r="41" spans="2:4" ht="12.75" hidden="1">
      <c r="B41">
        <f>D41</f>
        <v>-17115.260000000002</v>
      </c>
      <c r="D41" s="7">
        <f>(B32*0.45)-(19357.63*B33)</f>
        <v>-17115.260000000002</v>
      </c>
    </row>
  </sheetData>
  <sheetProtection password="F399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dcterms:created xsi:type="dcterms:W3CDTF">2013-06-20T08:07:20Z</dcterms:created>
  <dcterms:modified xsi:type="dcterms:W3CDTF">2013-06-30T12:45:37Z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